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 calcMode="manual"/>
</workbook>
</file>

<file path=xl/calcChain.xml><?xml version="1.0" encoding="utf-8"?>
<calcChain xmlns="http://schemas.openxmlformats.org/spreadsheetml/2006/main">
  <c r="E86" i="3" l="1"/>
  <c r="D86" i="3"/>
  <c r="C86" i="3"/>
  <c r="E85" i="3"/>
  <c r="D85" i="3"/>
  <c r="C85" i="3"/>
  <c r="E83" i="3" l="1"/>
  <c r="D83" i="3"/>
  <c r="C83" i="3"/>
  <c r="E82" i="3"/>
  <c r="D82" i="3"/>
  <c r="C82" i="3"/>
  <c r="E99" i="3" l="1"/>
  <c r="D99" i="3"/>
  <c r="C99" i="3"/>
  <c r="E98" i="3"/>
  <c r="D98" i="3"/>
  <c r="C98" i="3"/>
  <c r="E97" i="3"/>
  <c r="D97" i="3"/>
  <c r="C97" i="3"/>
  <c r="E96" i="3"/>
  <c r="D96" i="3"/>
  <c r="C96" i="3"/>
  <c r="E95" i="3"/>
  <c r="D95" i="3"/>
  <c r="C95" i="3"/>
  <c r="E94" i="3"/>
  <c r="D94" i="3"/>
  <c r="C94" i="3"/>
  <c r="K89" i="3"/>
  <c r="K88" i="3"/>
  <c r="C88" i="3"/>
  <c r="C91" i="3" s="1"/>
  <c r="C87" i="3"/>
  <c r="C90" i="3" s="1"/>
  <c r="K90" i="3"/>
  <c r="E87" i="3"/>
  <c r="E90" i="3" s="1"/>
  <c r="D88" i="3"/>
  <c r="D91" i="3" s="1"/>
  <c r="J88" i="3"/>
  <c r="E84" i="3"/>
  <c r="E89" i="3" s="1"/>
  <c r="D84" i="3"/>
  <c r="D89" i="3" s="1"/>
  <c r="C84" i="3"/>
  <c r="C89" i="3" s="1"/>
  <c r="C93" i="3" l="1"/>
  <c r="C92" i="3"/>
  <c r="J89" i="3"/>
  <c r="D87" i="3"/>
  <c r="D90" i="3" s="1"/>
  <c r="D92" i="3" s="1"/>
  <c r="E88" i="3"/>
  <c r="E91" i="3" s="1"/>
  <c r="E92" i="3" s="1"/>
  <c r="J90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93" i="3" l="1"/>
  <c r="E93" i="3"/>
</calcChain>
</file>

<file path=xl/sharedStrings.xml><?xml version="1.0" encoding="utf-8"?>
<sst xmlns="http://schemas.openxmlformats.org/spreadsheetml/2006/main" count="170" uniqueCount="100">
  <si>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</si>
  <si>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</si>
  <si>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</si>
  <si>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</si>
  <si>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</si>
  <si>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</si>
  <si>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</si>
  <si>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</si>
  <si>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</si>
  <si>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</si>
  <si>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</si>
  <si>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</si>
  <si>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</si>
  <si>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</si>
  <si>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</si>
  <si>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</si>
  <si>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</si>
  <si>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</si>
  <si>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</si>
  <si>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</si>
  <si>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</si>
  <si>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</si>
  <si>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</si>
  <si>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</si>
  <si>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</si>
  <si>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</si>
  <si>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</si>
  <si>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</si>
  <si>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</si>
  <si>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</si>
  <si>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</si>
  <si>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</si>
  <si>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</si>
  <si>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</si>
  <si>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</si>
  <si>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</si>
  <si>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</si>
  <si>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</si>
  <si>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110 кВ Избоищи</t>
  </si>
  <si>
    <t xml:space="preserve"> 0,4 Избоищи ТСН 1 ао RS</t>
  </si>
  <si>
    <t xml:space="preserve"> 0,4 Избоищи ТСН 2 ао RS</t>
  </si>
  <si>
    <t xml:space="preserve"> 10 Избоищи Т 1 ап RS</t>
  </si>
  <si>
    <t xml:space="preserve"> 10 Избоищи Т 2 ап RS</t>
  </si>
  <si>
    <t xml:space="preserve"> 10 Избоищи-Кабожа ао RS</t>
  </si>
  <si>
    <t xml:space="preserve"> 10 Избоищи-Кабожа ап RS</t>
  </si>
  <si>
    <t xml:space="preserve"> 10 Избоищи-Кормовая ао RS</t>
  </si>
  <si>
    <t xml:space="preserve"> 10 Избоищи-Кормовая ап RS</t>
  </si>
  <si>
    <t xml:space="preserve"> 10 Избоищи-Огарево ао RS</t>
  </si>
  <si>
    <t xml:space="preserve"> 10 Избоищи-Огарево ап RS</t>
  </si>
  <si>
    <t xml:space="preserve"> 10 Избоищи-с.Избоищи ао RS</t>
  </si>
  <si>
    <t xml:space="preserve"> 10 Избоищи-Трухино ао RS</t>
  </si>
  <si>
    <t/>
  </si>
  <si>
    <t>реактивная энергия</t>
  </si>
  <si>
    <t>Т-1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</si>
  <si>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</si>
  <si>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</si>
  <si>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</si>
  <si>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</si>
  <si>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</si>
  <si>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</si>
  <si>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</si>
  <si>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</si>
  <si>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</si>
  <si>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</si>
  <si>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</si>
  <si>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</si>
  <si>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</si>
  <si>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</si>
  <si>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</si>
  <si>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</si>
  <si>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</si>
  <si>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</si>
  <si>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</si>
  <si>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</si>
  <si>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</si>
  <si>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</si>
  <si>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</si>
  <si>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Для СН</t>
  </si>
  <si>
    <t>Т2+ВЛ 35 Лукинское</t>
  </si>
  <si>
    <t>Q н cн, квар</t>
  </si>
  <si>
    <t>S н сн, кВА</t>
  </si>
  <si>
    <t>P</t>
  </si>
  <si>
    <t>Q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</si>
  <si>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</si>
  <si>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</si>
  <si>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</si>
  <si>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</si>
  <si>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</si>
  <si>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</si>
  <si>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</si>
  <si>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</si>
  <si>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</si>
  <si>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</si>
  <si>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</si>
  <si>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</si>
  <si>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</si>
  <si>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</si>
  <si>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</si>
  <si>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</si>
  <si>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трансформаторе Т-1  в режимный день 15.12.2021 г. по ПС Избоищи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</si>
</sst>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color indexed="56"/>
      <name val="Arial Cyr"/>
      <charset val="204"/>
    </font>
    <font>
      <sz val="10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3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5" fillId="0" borderId="0" xfId="0" applyFont="1"/>
    <xf numFmtId="165" fontId="0" fillId="0" borderId="0" xfId="0" applyNumberForma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165" fontId="0" fillId="0" borderId="0" xfId="0" applyNumberFormat="1" applyAlignment="1"/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2" width="18.7109375" style="45" customWidth="1"/>
    <col min="53" max="16384" width="9.140625" style="1"/>
  </cols>
  <sheetData>
    <row r="1" spans="1:52" x14ac:dyDescent="0.2">
      <c r="A1" s="42"/>
    </row>
    <row r="2" spans="1:52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2" ht="15.75" x14ac:dyDescent="0.25">
      <c r="A3" s="42"/>
      <c r="B3" s="53" t="str">
        <f>IF(isOV="","",isOV)</f>
        <v/>
      </c>
    </row>
    <row r="4" spans="1:52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</row>
    <row r="5" spans="1:52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</row>
    <row r="6" spans="1:52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</row>
    <row r="7" spans="1:52" ht="13.5" thickBot="1" x14ac:dyDescent="0.25">
      <c r="A7" s="72" t="s">
        <v>3</v>
      </c>
      <c r="B7" s="73">
        <v>2.4450000000000003</v>
      </c>
      <c r="C7" s="73">
        <v>4.57</v>
      </c>
      <c r="D7" s="73"/>
      <c r="E7" s="73">
        <v>240.9</v>
      </c>
      <c r="F7" s="73">
        <v>17.8</v>
      </c>
      <c r="G7" s="73">
        <v>0</v>
      </c>
      <c r="H7" s="73">
        <v>90.600000000000009</v>
      </c>
      <c r="I7" s="73">
        <v>0</v>
      </c>
      <c r="J7" s="73">
        <v>12.8</v>
      </c>
      <c r="K7" s="73">
        <v>0</v>
      </c>
      <c r="L7" s="73">
        <v>58.800000000000004</v>
      </c>
      <c r="M7" s="74">
        <v>60.2</v>
      </c>
    </row>
    <row r="8" spans="1:52" ht="13.5" thickBot="1" x14ac:dyDescent="0.25">
      <c r="A8" s="75" t="s">
        <v>4</v>
      </c>
      <c r="B8" s="76">
        <v>2.4940000000000002</v>
      </c>
      <c r="C8" s="76">
        <v>4.5960000000000001</v>
      </c>
      <c r="D8" s="97"/>
      <c r="E8" s="76">
        <v>226.5</v>
      </c>
      <c r="F8" s="76">
        <v>18.2</v>
      </c>
      <c r="G8" s="76">
        <v>0</v>
      </c>
      <c r="H8" s="76">
        <v>85.350000000000009</v>
      </c>
      <c r="I8" s="76">
        <v>0</v>
      </c>
      <c r="J8" s="76">
        <v>11.6</v>
      </c>
      <c r="K8" s="76">
        <v>0</v>
      </c>
      <c r="L8" s="76">
        <v>55.95</v>
      </c>
      <c r="M8" s="77">
        <v>55.6</v>
      </c>
    </row>
    <row r="9" spans="1:52" ht="13.5" thickBot="1" x14ac:dyDescent="0.25">
      <c r="A9" s="75" t="s">
        <v>5</v>
      </c>
      <c r="B9" s="76">
        <v>2.5289999999999999</v>
      </c>
      <c r="C9" s="76">
        <v>4.6560000000000006</v>
      </c>
      <c r="D9" s="97"/>
      <c r="E9" s="76">
        <v>220.8</v>
      </c>
      <c r="F9" s="76">
        <v>16.8</v>
      </c>
      <c r="G9" s="76">
        <v>0</v>
      </c>
      <c r="H9" s="76">
        <v>84.600000000000009</v>
      </c>
      <c r="I9" s="76">
        <v>0</v>
      </c>
      <c r="J9" s="76">
        <v>11.4</v>
      </c>
      <c r="K9" s="76">
        <v>0</v>
      </c>
      <c r="L9" s="76">
        <v>57.300000000000004</v>
      </c>
      <c r="M9" s="77">
        <v>50</v>
      </c>
    </row>
    <row r="10" spans="1:52" ht="13.5" thickBot="1" x14ac:dyDescent="0.25">
      <c r="A10" s="75" t="s">
        <v>6</v>
      </c>
      <c r="B10" s="76">
        <v>2.4970000000000003</v>
      </c>
      <c r="C10" s="76">
        <v>4.6589999999999998</v>
      </c>
      <c r="D10" s="97"/>
      <c r="E10" s="76">
        <v>218.70000000000002</v>
      </c>
      <c r="F10" s="76">
        <v>17.2</v>
      </c>
      <c r="G10" s="76">
        <v>0</v>
      </c>
      <c r="H10" s="76">
        <v>84.15</v>
      </c>
      <c r="I10" s="76">
        <v>0</v>
      </c>
      <c r="J10" s="76">
        <v>11.6</v>
      </c>
      <c r="K10" s="76">
        <v>0</v>
      </c>
      <c r="L10" s="76">
        <v>54.75</v>
      </c>
      <c r="M10" s="77">
        <v>51</v>
      </c>
    </row>
    <row r="11" spans="1:52" ht="13.5" thickBot="1" x14ac:dyDescent="0.25">
      <c r="A11" s="75" t="s">
        <v>7</v>
      </c>
      <c r="B11" s="76">
        <v>2.496</v>
      </c>
      <c r="C11" s="76">
        <v>4.5920000000000005</v>
      </c>
      <c r="D11" s="97"/>
      <c r="E11" s="76">
        <v>233.4</v>
      </c>
      <c r="F11" s="76">
        <v>16.2</v>
      </c>
      <c r="G11" s="76">
        <v>0</v>
      </c>
      <c r="H11" s="76">
        <v>89.4</v>
      </c>
      <c r="I11" s="76">
        <v>0</v>
      </c>
      <c r="J11" s="76">
        <v>11</v>
      </c>
      <c r="K11" s="76">
        <v>0</v>
      </c>
      <c r="L11" s="76">
        <v>59.25</v>
      </c>
      <c r="M11" s="77">
        <v>57.2</v>
      </c>
    </row>
    <row r="12" spans="1:52" ht="13.5" thickBot="1" x14ac:dyDescent="0.25">
      <c r="A12" s="75" t="s">
        <v>8</v>
      </c>
      <c r="B12" s="76">
        <v>2.452</v>
      </c>
      <c r="C12" s="76">
        <v>4.5310000000000006</v>
      </c>
      <c r="D12" s="97"/>
      <c r="E12" s="76">
        <v>308.7</v>
      </c>
      <c r="F12" s="76">
        <v>17</v>
      </c>
      <c r="G12" s="76">
        <v>0</v>
      </c>
      <c r="H12" s="76">
        <v>118.35000000000001</v>
      </c>
      <c r="I12" s="76">
        <v>0</v>
      </c>
      <c r="J12" s="76">
        <v>11.8</v>
      </c>
      <c r="K12" s="76">
        <v>0</v>
      </c>
      <c r="L12" s="76">
        <v>103.2</v>
      </c>
      <c r="M12" s="77">
        <v>57.800000000000004</v>
      </c>
    </row>
    <row r="13" spans="1:52" ht="13.5" thickBot="1" x14ac:dyDescent="0.25">
      <c r="A13" s="75" t="s">
        <v>9</v>
      </c>
      <c r="B13" s="76">
        <v>2.472</v>
      </c>
      <c r="C13" s="76">
        <v>4.4800000000000004</v>
      </c>
      <c r="D13" s="97"/>
      <c r="E13" s="76">
        <v>359.7</v>
      </c>
      <c r="F13" s="76">
        <v>19</v>
      </c>
      <c r="G13" s="76">
        <v>0</v>
      </c>
      <c r="H13" s="76">
        <v>134.69999999999999</v>
      </c>
      <c r="I13" s="76">
        <v>0</v>
      </c>
      <c r="J13" s="76">
        <v>11.6</v>
      </c>
      <c r="K13" s="76">
        <v>0</v>
      </c>
      <c r="L13" s="76">
        <v>125.85000000000001</v>
      </c>
      <c r="M13" s="77">
        <v>68.2</v>
      </c>
    </row>
    <row r="14" spans="1:52" ht="13.5" thickBot="1" x14ac:dyDescent="0.25">
      <c r="A14" s="75" t="s">
        <v>10</v>
      </c>
      <c r="B14" s="76">
        <v>2.4930000000000003</v>
      </c>
      <c r="C14" s="76">
        <v>4.4470000000000001</v>
      </c>
      <c r="D14" s="97"/>
      <c r="E14" s="76">
        <v>344.1</v>
      </c>
      <c r="F14" s="76">
        <v>20.2</v>
      </c>
      <c r="G14" s="76">
        <v>0</v>
      </c>
      <c r="H14" s="76">
        <v>129.9</v>
      </c>
      <c r="I14" s="76">
        <v>0</v>
      </c>
      <c r="J14" s="76">
        <v>12.8</v>
      </c>
      <c r="K14" s="76">
        <v>0</v>
      </c>
      <c r="L14" s="76">
        <v>102.9</v>
      </c>
      <c r="M14" s="77">
        <v>78.2</v>
      </c>
    </row>
    <row r="15" spans="1:52" ht="13.5" thickBot="1" x14ac:dyDescent="0.25">
      <c r="A15" s="75" t="s">
        <v>11</v>
      </c>
      <c r="B15" s="76">
        <v>3.2890000000000001</v>
      </c>
      <c r="C15" s="76">
        <v>4.4350000000000005</v>
      </c>
      <c r="D15" s="97"/>
      <c r="E15" s="76">
        <v>338.7</v>
      </c>
      <c r="F15" s="76">
        <v>22.8</v>
      </c>
      <c r="G15" s="76">
        <v>0</v>
      </c>
      <c r="H15" s="76">
        <v>140.4</v>
      </c>
      <c r="I15" s="76">
        <v>0</v>
      </c>
      <c r="J15" s="76">
        <v>13.8</v>
      </c>
      <c r="K15" s="76">
        <v>0</v>
      </c>
      <c r="L15" s="76">
        <v>81.600000000000009</v>
      </c>
      <c r="M15" s="77">
        <v>79.600000000000009</v>
      </c>
    </row>
    <row r="16" spans="1:52" ht="13.5" thickBot="1" x14ac:dyDescent="0.25">
      <c r="A16" s="75" t="s">
        <v>12</v>
      </c>
      <c r="B16" s="76">
        <v>3.198</v>
      </c>
      <c r="C16" s="76">
        <v>4.3920000000000003</v>
      </c>
      <c r="D16" s="97"/>
      <c r="E16" s="76">
        <v>320.7</v>
      </c>
      <c r="F16" s="76">
        <v>15</v>
      </c>
      <c r="G16" s="76">
        <v>0</v>
      </c>
      <c r="H16" s="76">
        <v>121.8</v>
      </c>
      <c r="I16" s="76">
        <v>0</v>
      </c>
      <c r="J16" s="76">
        <v>14.6</v>
      </c>
      <c r="K16" s="76">
        <v>0</v>
      </c>
      <c r="L16" s="76">
        <v>66.599999999999994</v>
      </c>
      <c r="M16" s="77">
        <v>102.60000000000001</v>
      </c>
    </row>
    <row r="17" spans="1:13" ht="13.5" thickBot="1" x14ac:dyDescent="0.25">
      <c r="A17" s="75" t="s">
        <v>13</v>
      </c>
      <c r="B17" s="76">
        <v>3.1779999999999999</v>
      </c>
      <c r="C17" s="76">
        <v>4.423</v>
      </c>
      <c r="D17" s="97"/>
      <c r="E17" s="76">
        <v>308.40000000000003</v>
      </c>
      <c r="F17" s="76">
        <v>14.4</v>
      </c>
      <c r="G17" s="76">
        <v>0</v>
      </c>
      <c r="H17" s="76">
        <v>129.30000000000001</v>
      </c>
      <c r="I17" s="76">
        <v>0</v>
      </c>
      <c r="J17" s="76">
        <v>15.200000000000001</v>
      </c>
      <c r="K17" s="76">
        <v>0</v>
      </c>
      <c r="L17" s="76">
        <v>71.100000000000009</v>
      </c>
      <c r="M17" s="77">
        <v>78</v>
      </c>
    </row>
    <row r="18" spans="1:13" ht="13.5" thickBot="1" x14ac:dyDescent="0.25">
      <c r="A18" s="75" t="s">
        <v>14</v>
      </c>
      <c r="B18" s="76">
        <v>3.19</v>
      </c>
      <c r="C18" s="76">
        <v>4.4009999999999998</v>
      </c>
      <c r="D18" s="97"/>
      <c r="E18" s="76">
        <v>269.10000000000002</v>
      </c>
      <c r="F18" s="76">
        <v>14</v>
      </c>
      <c r="G18" s="76">
        <v>0</v>
      </c>
      <c r="H18" s="76">
        <v>109.2</v>
      </c>
      <c r="I18" s="76">
        <v>0</v>
      </c>
      <c r="J18" s="76">
        <v>13.6</v>
      </c>
      <c r="K18" s="76">
        <v>0</v>
      </c>
      <c r="L18" s="76">
        <v>66.599999999999994</v>
      </c>
      <c r="M18" s="77">
        <v>65.2</v>
      </c>
    </row>
    <row r="19" spans="1:13" ht="13.5" thickBot="1" x14ac:dyDescent="0.25">
      <c r="A19" s="75" t="s">
        <v>15</v>
      </c>
      <c r="B19" s="76">
        <v>3.1710000000000003</v>
      </c>
      <c r="C19" s="76">
        <v>4.4530000000000003</v>
      </c>
      <c r="D19" s="97"/>
      <c r="E19" s="76">
        <v>252.9</v>
      </c>
      <c r="F19" s="76">
        <v>13.4</v>
      </c>
      <c r="G19" s="76">
        <v>0</v>
      </c>
      <c r="H19" s="76">
        <v>92.7</v>
      </c>
      <c r="I19" s="76">
        <v>0</v>
      </c>
      <c r="J19" s="76">
        <v>13.200000000000001</v>
      </c>
      <c r="K19" s="76">
        <v>0</v>
      </c>
      <c r="L19" s="76">
        <v>64.05</v>
      </c>
      <c r="M19" s="77">
        <v>69.600000000000009</v>
      </c>
    </row>
    <row r="20" spans="1:13" ht="13.5" thickBot="1" x14ac:dyDescent="0.25">
      <c r="A20" s="75" t="s">
        <v>16</v>
      </c>
      <c r="B20" s="76">
        <v>3.109</v>
      </c>
      <c r="C20" s="76">
        <v>4.3840000000000003</v>
      </c>
      <c r="D20" s="97"/>
      <c r="E20" s="76">
        <v>282.3</v>
      </c>
      <c r="F20" s="76">
        <v>12.4</v>
      </c>
      <c r="G20" s="76">
        <v>0</v>
      </c>
      <c r="H20" s="76">
        <v>109.35000000000001</v>
      </c>
      <c r="I20" s="76">
        <v>0</v>
      </c>
      <c r="J20" s="76">
        <v>12.200000000000001</v>
      </c>
      <c r="K20" s="76">
        <v>0</v>
      </c>
      <c r="L20" s="76">
        <v>59.550000000000004</v>
      </c>
      <c r="M20" s="77">
        <v>88.4</v>
      </c>
    </row>
    <row r="21" spans="1:13" ht="13.5" thickBot="1" x14ac:dyDescent="0.25">
      <c r="A21" s="75" t="s">
        <v>17</v>
      </c>
      <c r="B21" s="76">
        <v>3.1</v>
      </c>
      <c r="C21" s="76">
        <v>4.3620000000000001</v>
      </c>
      <c r="D21" s="97"/>
      <c r="E21" s="76">
        <v>279.90000000000003</v>
      </c>
      <c r="F21" s="76">
        <v>14</v>
      </c>
      <c r="G21" s="76">
        <v>0</v>
      </c>
      <c r="H21" s="76">
        <v>103.35000000000001</v>
      </c>
      <c r="I21" s="76">
        <v>0</v>
      </c>
      <c r="J21" s="76">
        <v>10.8</v>
      </c>
      <c r="K21" s="76">
        <v>0</v>
      </c>
      <c r="L21" s="76">
        <v>65.099999999999994</v>
      </c>
      <c r="M21" s="77">
        <v>86</v>
      </c>
    </row>
    <row r="22" spans="1:13" ht="13.5" thickBot="1" x14ac:dyDescent="0.25">
      <c r="A22" s="75" t="s">
        <v>18</v>
      </c>
      <c r="B22" s="76">
        <v>3.1510000000000002</v>
      </c>
      <c r="C22" s="76">
        <v>4.4180000000000001</v>
      </c>
      <c r="D22" s="97"/>
      <c r="E22" s="76">
        <v>259.8</v>
      </c>
      <c r="F22" s="76">
        <v>11.8</v>
      </c>
      <c r="G22" s="76">
        <v>0</v>
      </c>
      <c r="H22" s="76">
        <v>96</v>
      </c>
      <c r="I22" s="76">
        <v>0</v>
      </c>
      <c r="J22" s="76">
        <v>11.200000000000001</v>
      </c>
      <c r="K22" s="76">
        <v>0</v>
      </c>
      <c r="L22" s="76">
        <v>65.25</v>
      </c>
      <c r="M22" s="77">
        <v>75.400000000000006</v>
      </c>
    </row>
    <row r="23" spans="1:13" ht="13.5" thickBot="1" x14ac:dyDescent="0.25">
      <c r="A23" s="75" t="s">
        <v>19</v>
      </c>
      <c r="B23" s="76">
        <v>3.073</v>
      </c>
      <c r="C23" s="76">
        <v>4.3440000000000003</v>
      </c>
      <c r="D23" s="97"/>
      <c r="E23" s="76">
        <v>313.5</v>
      </c>
      <c r="F23" s="76">
        <v>18.400000000000002</v>
      </c>
      <c r="G23" s="76">
        <v>0</v>
      </c>
      <c r="H23" s="76">
        <v>104.85000000000001</v>
      </c>
      <c r="I23" s="76">
        <v>0</v>
      </c>
      <c r="J23" s="76">
        <v>12.6</v>
      </c>
      <c r="K23" s="76">
        <v>0</v>
      </c>
      <c r="L23" s="76">
        <v>79.650000000000006</v>
      </c>
      <c r="M23" s="77">
        <v>97.600000000000009</v>
      </c>
    </row>
    <row r="24" spans="1:13" ht="13.5" thickBot="1" x14ac:dyDescent="0.25">
      <c r="A24" s="75" t="s">
        <v>20</v>
      </c>
      <c r="B24" s="76">
        <v>3.11</v>
      </c>
      <c r="C24" s="76">
        <v>4.33</v>
      </c>
      <c r="D24" s="97"/>
      <c r="E24" s="76">
        <v>359.1</v>
      </c>
      <c r="F24" s="76">
        <v>20.6</v>
      </c>
      <c r="G24" s="76">
        <v>0</v>
      </c>
      <c r="H24" s="76">
        <v>126</v>
      </c>
      <c r="I24" s="76">
        <v>0</v>
      </c>
      <c r="J24" s="76">
        <v>12.4</v>
      </c>
      <c r="K24" s="76">
        <v>0</v>
      </c>
      <c r="L24" s="76">
        <v>116.55</v>
      </c>
      <c r="M24" s="77">
        <v>83.2</v>
      </c>
    </row>
    <row r="25" spans="1:13" ht="13.5" thickBot="1" x14ac:dyDescent="0.25">
      <c r="A25" s="75" t="s">
        <v>21</v>
      </c>
      <c r="B25" s="76">
        <v>3.13</v>
      </c>
      <c r="C25" s="76">
        <v>4.3650000000000002</v>
      </c>
      <c r="D25" s="97"/>
      <c r="E25" s="76">
        <v>369.6</v>
      </c>
      <c r="F25" s="76">
        <v>20.6</v>
      </c>
      <c r="G25" s="76">
        <v>0</v>
      </c>
      <c r="H25" s="76">
        <v>136.19999999999999</v>
      </c>
      <c r="I25" s="76">
        <v>0</v>
      </c>
      <c r="J25" s="76">
        <v>13</v>
      </c>
      <c r="K25" s="76">
        <v>0</v>
      </c>
      <c r="L25" s="76">
        <v>116.85000000000001</v>
      </c>
      <c r="M25" s="77">
        <v>82.2</v>
      </c>
    </row>
    <row r="26" spans="1:13" ht="13.5" thickBot="1" x14ac:dyDescent="0.25">
      <c r="A26" s="75" t="s">
        <v>22</v>
      </c>
      <c r="B26" s="76">
        <v>3.1420000000000003</v>
      </c>
      <c r="C26" s="76">
        <v>4.4470000000000001</v>
      </c>
      <c r="D26" s="97"/>
      <c r="E26" s="76">
        <v>351.6</v>
      </c>
      <c r="F26" s="76">
        <v>20.400000000000002</v>
      </c>
      <c r="G26" s="76">
        <v>0</v>
      </c>
      <c r="H26" s="76">
        <v>130.35</v>
      </c>
      <c r="I26" s="76">
        <v>0</v>
      </c>
      <c r="J26" s="76">
        <v>12.6</v>
      </c>
      <c r="K26" s="76">
        <v>0</v>
      </c>
      <c r="L26" s="76">
        <v>107.25</v>
      </c>
      <c r="M26" s="77">
        <v>80.8</v>
      </c>
    </row>
    <row r="27" spans="1:13" ht="13.5" thickBot="1" x14ac:dyDescent="0.25">
      <c r="A27" s="75" t="s">
        <v>23</v>
      </c>
      <c r="B27" s="76">
        <v>3.177</v>
      </c>
      <c r="C27" s="76">
        <v>4.4610000000000003</v>
      </c>
      <c r="D27" s="97"/>
      <c r="E27" s="76">
        <v>298.5</v>
      </c>
      <c r="F27" s="76">
        <v>19.600000000000001</v>
      </c>
      <c r="G27" s="76">
        <v>0</v>
      </c>
      <c r="H27" s="76">
        <v>120.45</v>
      </c>
      <c r="I27" s="76">
        <v>0</v>
      </c>
      <c r="J27" s="76">
        <v>12.6</v>
      </c>
      <c r="K27" s="76">
        <v>0</v>
      </c>
      <c r="L27" s="76">
        <v>70.95</v>
      </c>
      <c r="M27" s="77">
        <v>74.400000000000006</v>
      </c>
    </row>
    <row r="28" spans="1:13" ht="13.5" thickBot="1" x14ac:dyDescent="0.25">
      <c r="A28" s="75" t="s">
        <v>24</v>
      </c>
      <c r="B28" s="76">
        <v>3.2030000000000003</v>
      </c>
      <c r="C28" s="76">
        <v>4.5380000000000003</v>
      </c>
      <c r="D28" s="97"/>
      <c r="E28" s="76">
        <v>268.2</v>
      </c>
      <c r="F28" s="76">
        <v>19</v>
      </c>
      <c r="G28" s="76">
        <v>0</v>
      </c>
      <c r="H28" s="76">
        <v>101.85000000000001</v>
      </c>
      <c r="I28" s="76">
        <v>0</v>
      </c>
      <c r="J28" s="76">
        <v>13.200000000000001</v>
      </c>
      <c r="K28" s="76">
        <v>0</v>
      </c>
      <c r="L28" s="76">
        <v>63.6</v>
      </c>
      <c r="M28" s="77">
        <v>70.600000000000009</v>
      </c>
    </row>
    <row r="29" spans="1:13" ht="13.5" thickBot="1" x14ac:dyDescent="0.25">
      <c r="A29" s="75" t="s">
        <v>25</v>
      </c>
      <c r="B29" s="76">
        <v>3.242</v>
      </c>
      <c r="C29" s="76">
        <v>4.5490000000000004</v>
      </c>
      <c r="D29" s="97"/>
      <c r="E29" s="76">
        <v>249.9</v>
      </c>
      <c r="F29" s="76">
        <v>19.2</v>
      </c>
      <c r="G29" s="76">
        <v>0</v>
      </c>
      <c r="H29" s="76">
        <v>97.2</v>
      </c>
      <c r="I29" s="76">
        <v>0</v>
      </c>
      <c r="J29" s="76">
        <v>12.4</v>
      </c>
      <c r="K29" s="76">
        <v>0</v>
      </c>
      <c r="L29" s="76">
        <v>55.800000000000004</v>
      </c>
      <c r="M29" s="77">
        <v>64.8</v>
      </c>
    </row>
    <row r="30" spans="1:13" ht="13.5" thickBot="1" x14ac:dyDescent="0.25">
      <c r="A30" s="78" t="s">
        <v>26</v>
      </c>
      <c r="B30" s="79">
        <v>3.262</v>
      </c>
      <c r="C30" s="79">
        <v>4.5520000000000005</v>
      </c>
      <c r="D30" s="97"/>
      <c r="E30" s="79">
        <v>240.6</v>
      </c>
      <c r="F30" s="79">
        <v>17.400000000000002</v>
      </c>
      <c r="G30" s="79">
        <v>0</v>
      </c>
      <c r="H30" s="79">
        <v>97.95</v>
      </c>
      <c r="I30" s="79">
        <v>0</v>
      </c>
      <c r="J30" s="79">
        <v>10.8</v>
      </c>
      <c r="K30" s="79">
        <v>0</v>
      </c>
      <c r="L30" s="79">
        <v>56.85</v>
      </c>
      <c r="M30" s="80">
        <v>57.4</v>
      </c>
    </row>
    <row r="31" spans="1:13" s="55" customFormat="1" hidden="1" x14ac:dyDescent="0.2">
      <c r="A31" s="46" t="s">
        <v>2</v>
      </c>
      <c r="B31" s="55">
        <f t="shared" ref="B31:M31" si="0">SUM(B7:B30)</f>
        <v>70.603000000000023</v>
      </c>
      <c r="C31" s="55">
        <f t="shared" si="0"/>
        <v>107.38500000000002</v>
      </c>
      <c r="D31" s="55">
        <f t="shared" si="0"/>
        <v>0</v>
      </c>
      <c r="E31" s="55">
        <f t="shared" si="0"/>
        <v>6915.6000000000013</v>
      </c>
      <c r="F31" s="55">
        <f t="shared" si="0"/>
        <v>415.40000000000003</v>
      </c>
      <c r="G31" s="55">
        <f t="shared" si="0"/>
        <v>0</v>
      </c>
      <c r="H31" s="55">
        <f t="shared" si="0"/>
        <v>2633.9999999999991</v>
      </c>
      <c r="I31" s="55">
        <f t="shared" si="0"/>
        <v>0</v>
      </c>
      <c r="J31" s="55">
        <f t="shared" si="0"/>
        <v>298.79999999999995</v>
      </c>
      <c r="K31" s="55">
        <f t="shared" si="0"/>
        <v>0</v>
      </c>
      <c r="L31" s="55">
        <f t="shared" si="0"/>
        <v>1825.3499999999997</v>
      </c>
      <c r="M31" s="55">
        <f t="shared" si="0"/>
        <v>1734</v>
      </c>
    </row>
    <row r="36" spans="1:52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</row>
    <row r="37" spans="1:52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</row>
    <row r="38" spans="1:52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</row>
    <row r="39" spans="1:52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</row>
    <row r="40" spans="1:52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</row>
    <row r="41" spans="1:52" ht="13.5" thickBot="1" x14ac:dyDescent="0.25">
      <c r="A41" s="96" t="s">
        <v>3</v>
      </c>
      <c r="B41" s="97">
        <v>0</v>
      </c>
      <c r="C41" s="97">
        <v>0</v>
      </c>
      <c r="D41" s="97"/>
      <c r="E41" s="97">
        <v>145.80000000000001</v>
      </c>
      <c r="F41" s="97">
        <v>0.6</v>
      </c>
      <c r="G41" s="97">
        <v>0.4</v>
      </c>
      <c r="H41" s="97">
        <v>52.800000000000004</v>
      </c>
      <c r="I41" s="97">
        <v>0</v>
      </c>
      <c r="J41" s="97">
        <v>5.8</v>
      </c>
      <c r="K41" s="97">
        <v>0</v>
      </c>
      <c r="L41" s="97">
        <v>48.15</v>
      </c>
      <c r="M41" s="98">
        <v>39.800000000000004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</row>
    <row r="42" spans="1:52" ht="13.5" thickBot="1" x14ac:dyDescent="0.25">
      <c r="A42" s="99" t="s">
        <v>4</v>
      </c>
      <c r="B42" s="100">
        <v>0</v>
      </c>
      <c r="C42" s="100">
        <v>0</v>
      </c>
      <c r="D42" s="97"/>
      <c r="E42" s="100">
        <v>143.1</v>
      </c>
      <c r="F42" s="100">
        <v>0.6</v>
      </c>
      <c r="G42" s="100">
        <v>0</v>
      </c>
      <c r="H42" s="100">
        <v>54</v>
      </c>
      <c r="I42" s="100">
        <v>0</v>
      </c>
      <c r="J42" s="100">
        <v>6.8</v>
      </c>
      <c r="K42" s="100">
        <v>0</v>
      </c>
      <c r="L42" s="100">
        <v>47.7</v>
      </c>
      <c r="M42" s="101">
        <v>36.200000000000003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</row>
    <row r="43" spans="1:52" ht="13.5" thickBot="1" x14ac:dyDescent="0.25">
      <c r="A43" s="99" t="s">
        <v>5</v>
      </c>
      <c r="B43" s="100">
        <v>0</v>
      </c>
      <c r="C43" s="100">
        <v>0</v>
      </c>
      <c r="D43" s="97"/>
      <c r="E43" s="100">
        <v>145.5</v>
      </c>
      <c r="F43" s="100">
        <v>1</v>
      </c>
      <c r="G43" s="100">
        <v>0.2</v>
      </c>
      <c r="H43" s="100">
        <v>57.300000000000004</v>
      </c>
      <c r="I43" s="100">
        <v>0</v>
      </c>
      <c r="J43" s="100">
        <v>6.8</v>
      </c>
      <c r="K43" s="100">
        <v>0</v>
      </c>
      <c r="L43" s="100">
        <v>47.7</v>
      </c>
      <c r="M43" s="101">
        <v>35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</row>
    <row r="44" spans="1:52" ht="13.5" thickBot="1" x14ac:dyDescent="0.25">
      <c r="A44" s="99" t="s">
        <v>6</v>
      </c>
      <c r="B44" s="100">
        <v>0</v>
      </c>
      <c r="C44" s="100">
        <v>0</v>
      </c>
      <c r="D44" s="97"/>
      <c r="E44" s="100">
        <v>146.1</v>
      </c>
      <c r="F44" s="100">
        <v>0.6</v>
      </c>
      <c r="G44" s="100">
        <v>0.2</v>
      </c>
      <c r="H44" s="100">
        <v>57.9</v>
      </c>
      <c r="I44" s="100">
        <v>0</v>
      </c>
      <c r="J44" s="100">
        <v>7.2</v>
      </c>
      <c r="K44" s="100">
        <v>0</v>
      </c>
      <c r="L44" s="100">
        <v>47.7</v>
      </c>
      <c r="M44" s="101">
        <v>35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</row>
    <row r="45" spans="1:52" ht="13.5" thickBot="1" x14ac:dyDescent="0.25">
      <c r="A45" s="99" t="s">
        <v>7</v>
      </c>
      <c r="B45" s="100">
        <v>0</v>
      </c>
      <c r="C45" s="100">
        <v>0</v>
      </c>
      <c r="D45" s="97"/>
      <c r="E45" s="100">
        <v>143.70000000000002</v>
      </c>
      <c r="F45" s="100">
        <v>0.4</v>
      </c>
      <c r="G45" s="100">
        <v>0.4</v>
      </c>
      <c r="H45" s="100">
        <v>54.300000000000004</v>
      </c>
      <c r="I45" s="100">
        <v>0</v>
      </c>
      <c r="J45" s="100">
        <v>6.8</v>
      </c>
      <c r="K45" s="100">
        <v>0</v>
      </c>
      <c r="L45" s="100">
        <v>48.15</v>
      </c>
      <c r="M45" s="101">
        <v>36.6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</row>
    <row r="46" spans="1:52" ht="13.5" thickBot="1" x14ac:dyDescent="0.25">
      <c r="A46" s="99" t="s">
        <v>8</v>
      </c>
      <c r="B46" s="100">
        <v>0</v>
      </c>
      <c r="C46" s="100">
        <v>0</v>
      </c>
      <c r="D46" s="97"/>
      <c r="E46" s="100">
        <v>174</v>
      </c>
      <c r="F46" s="100">
        <v>0.4</v>
      </c>
      <c r="G46" s="100">
        <v>0.6</v>
      </c>
      <c r="H46" s="100">
        <v>59.25</v>
      </c>
      <c r="I46" s="100">
        <v>0</v>
      </c>
      <c r="J46" s="100">
        <v>6</v>
      </c>
      <c r="K46" s="100">
        <v>0</v>
      </c>
      <c r="L46" s="100">
        <v>76.2</v>
      </c>
      <c r="M46" s="101">
        <v>34.800000000000004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</row>
    <row r="47" spans="1:52" ht="13.5" thickBot="1" x14ac:dyDescent="0.25">
      <c r="A47" s="99" t="s">
        <v>9</v>
      </c>
      <c r="B47" s="100">
        <v>0</v>
      </c>
      <c r="C47" s="100">
        <v>0</v>
      </c>
      <c r="D47" s="97"/>
      <c r="E47" s="100">
        <v>182.4</v>
      </c>
      <c r="F47" s="100">
        <v>0.4</v>
      </c>
      <c r="G47" s="100">
        <v>0.2</v>
      </c>
      <c r="H47" s="100">
        <v>64.95</v>
      </c>
      <c r="I47" s="100">
        <v>0</v>
      </c>
      <c r="J47" s="100">
        <v>4.8</v>
      </c>
      <c r="K47" s="100">
        <v>0</v>
      </c>
      <c r="L47" s="100">
        <v>81.900000000000006</v>
      </c>
      <c r="M47" s="101">
        <v>31.8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</row>
    <row r="48" spans="1:52" ht="13.5" thickBot="1" x14ac:dyDescent="0.25">
      <c r="A48" s="99" t="s">
        <v>10</v>
      </c>
      <c r="B48" s="100">
        <v>0</v>
      </c>
      <c r="C48" s="100">
        <v>0</v>
      </c>
      <c r="D48" s="97"/>
      <c r="E48" s="100">
        <v>154.5</v>
      </c>
      <c r="F48" s="100">
        <v>0.4</v>
      </c>
      <c r="G48" s="100">
        <v>0.4</v>
      </c>
      <c r="H48" s="100">
        <v>56.550000000000004</v>
      </c>
      <c r="I48" s="100">
        <v>0</v>
      </c>
      <c r="J48" s="100">
        <v>4.2</v>
      </c>
      <c r="K48" s="100">
        <v>0</v>
      </c>
      <c r="L48" s="100">
        <v>65.55</v>
      </c>
      <c r="M48" s="101">
        <v>29.2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</row>
    <row r="49" spans="1:52" ht="13.5" thickBot="1" x14ac:dyDescent="0.25">
      <c r="A49" s="99" t="s">
        <v>11</v>
      </c>
      <c r="B49" s="100">
        <v>0.01</v>
      </c>
      <c r="C49" s="100">
        <v>0</v>
      </c>
      <c r="D49" s="97"/>
      <c r="E49" s="100">
        <v>149.1</v>
      </c>
      <c r="F49" s="100">
        <v>0.2</v>
      </c>
      <c r="G49" s="100">
        <v>0.2</v>
      </c>
      <c r="H49" s="100">
        <v>63.9</v>
      </c>
      <c r="I49" s="100">
        <v>0</v>
      </c>
      <c r="J49" s="100">
        <v>4</v>
      </c>
      <c r="K49" s="100">
        <v>0</v>
      </c>
      <c r="L49" s="100">
        <v>49.2</v>
      </c>
      <c r="M49" s="101">
        <v>33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</row>
    <row r="50" spans="1:52" ht="13.5" thickBot="1" x14ac:dyDescent="0.25">
      <c r="A50" s="99" t="s">
        <v>12</v>
      </c>
      <c r="B50" s="100">
        <v>0</v>
      </c>
      <c r="C50" s="100">
        <v>0</v>
      </c>
      <c r="D50" s="97"/>
      <c r="E50" s="100">
        <v>163.20000000000002</v>
      </c>
      <c r="F50" s="100">
        <v>0</v>
      </c>
      <c r="G50" s="100">
        <v>1.2</v>
      </c>
      <c r="H50" s="100">
        <v>51.75</v>
      </c>
      <c r="I50" s="100">
        <v>0</v>
      </c>
      <c r="J50" s="100">
        <v>4.2</v>
      </c>
      <c r="K50" s="100">
        <v>0</v>
      </c>
      <c r="L50" s="100">
        <v>40.800000000000004</v>
      </c>
      <c r="M50" s="101">
        <v>69.2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</row>
    <row r="51" spans="1:52" ht="13.5" thickBot="1" x14ac:dyDescent="0.25">
      <c r="A51" s="99" t="s">
        <v>13</v>
      </c>
      <c r="B51" s="100">
        <v>0</v>
      </c>
      <c r="C51" s="100">
        <v>0</v>
      </c>
      <c r="D51" s="97"/>
      <c r="E51" s="100">
        <v>149.70000000000002</v>
      </c>
      <c r="F51" s="100">
        <v>0</v>
      </c>
      <c r="G51" s="100">
        <v>0.6</v>
      </c>
      <c r="H51" s="100">
        <v>64.5</v>
      </c>
      <c r="I51" s="100">
        <v>0</v>
      </c>
      <c r="J51" s="100">
        <v>4.8</v>
      </c>
      <c r="K51" s="100">
        <v>0</v>
      </c>
      <c r="L51" s="100">
        <v>43.35</v>
      </c>
      <c r="M51" s="101">
        <v>39</v>
      </c>
    </row>
    <row r="52" spans="1:52" ht="13.5" thickBot="1" x14ac:dyDescent="0.25">
      <c r="A52" s="99" t="s">
        <v>14</v>
      </c>
      <c r="B52" s="100">
        <v>0</v>
      </c>
      <c r="C52" s="100">
        <v>0</v>
      </c>
      <c r="D52" s="97"/>
      <c r="E52" s="100">
        <v>158.4</v>
      </c>
      <c r="F52" s="100">
        <v>0.2</v>
      </c>
      <c r="G52" s="100">
        <v>0.4</v>
      </c>
      <c r="H52" s="100">
        <v>60.15</v>
      </c>
      <c r="I52" s="100">
        <v>0</v>
      </c>
      <c r="J52" s="100">
        <v>4</v>
      </c>
      <c r="K52" s="100">
        <v>0</v>
      </c>
      <c r="L52" s="100">
        <v>43.050000000000004</v>
      </c>
      <c r="M52" s="101">
        <v>52.6</v>
      </c>
    </row>
    <row r="53" spans="1:52" ht="13.5" thickBot="1" x14ac:dyDescent="0.25">
      <c r="A53" s="99" t="s">
        <v>15</v>
      </c>
      <c r="B53" s="100">
        <v>0</v>
      </c>
      <c r="C53" s="100">
        <v>0</v>
      </c>
      <c r="D53" s="97"/>
      <c r="E53" s="100">
        <v>126.3</v>
      </c>
      <c r="F53" s="100">
        <v>0</v>
      </c>
      <c r="G53" s="100">
        <v>0.6</v>
      </c>
      <c r="H53" s="100">
        <v>49.65</v>
      </c>
      <c r="I53" s="100">
        <v>0</v>
      </c>
      <c r="J53" s="100">
        <v>4.6000000000000005</v>
      </c>
      <c r="K53" s="100">
        <v>0</v>
      </c>
      <c r="L53" s="100">
        <v>44.4</v>
      </c>
      <c r="M53" s="101">
        <v>29.6</v>
      </c>
    </row>
    <row r="54" spans="1:52" ht="13.5" thickBot="1" x14ac:dyDescent="0.25">
      <c r="A54" s="99" t="s">
        <v>16</v>
      </c>
      <c r="B54" s="100">
        <v>0</v>
      </c>
      <c r="C54" s="100">
        <v>0</v>
      </c>
      <c r="D54" s="97"/>
      <c r="E54" s="100">
        <v>161.1</v>
      </c>
      <c r="F54" s="100">
        <v>0</v>
      </c>
      <c r="G54" s="100">
        <v>0.6</v>
      </c>
      <c r="H54" s="100">
        <v>61.65</v>
      </c>
      <c r="I54" s="100">
        <v>0</v>
      </c>
      <c r="J54" s="100">
        <v>3.6</v>
      </c>
      <c r="K54" s="100">
        <v>0</v>
      </c>
      <c r="L54" s="100">
        <v>39.15</v>
      </c>
      <c r="M54" s="101">
        <v>58</v>
      </c>
    </row>
    <row r="55" spans="1:52" ht="13.5" thickBot="1" x14ac:dyDescent="0.25">
      <c r="A55" s="99" t="s">
        <v>17</v>
      </c>
      <c r="B55" s="100">
        <v>0</v>
      </c>
      <c r="C55" s="100">
        <v>0</v>
      </c>
      <c r="D55" s="97"/>
      <c r="E55" s="100">
        <v>158.1</v>
      </c>
      <c r="F55" s="100">
        <v>0</v>
      </c>
      <c r="G55" s="100">
        <v>0.8</v>
      </c>
      <c r="H55" s="100">
        <v>54.9</v>
      </c>
      <c r="I55" s="100">
        <v>0</v>
      </c>
      <c r="J55" s="100">
        <v>4</v>
      </c>
      <c r="K55" s="100">
        <v>0</v>
      </c>
      <c r="L55" s="100">
        <v>42.75</v>
      </c>
      <c r="M55" s="101">
        <v>58.6</v>
      </c>
    </row>
    <row r="56" spans="1:52" ht="13.5" thickBot="1" x14ac:dyDescent="0.25">
      <c r="A56" s="99" t="s">
        <v>18</v>
      </c>
      <c r="B56" s="100">
        <v>0</v>
      </c>
      <c r="C56" s="100">
        <v>0</v>
      </c>
      <c r="D56" s="97"/>
      <c r="E56" s="100">
        <v>138.6</v>
      </c>
      <c r="F56" s="100">
        <v>0</v>
      </c>
      <c r="G56" s="100">
        <v>0.6</v>
      </c>
      <c r="H56" s="100">
        <v>50.25</v>
      </c>
      <c r="I56" s="100">
        <v>0</v>
      </c>
      <c r="J56" s="100">
        <v>4.8</v>
      </c>
      <c r="K56" s="100">
        <v>0</v>
      </c>
      <c r="L56" s="100">
        <v>52.800000000000004</v>
      </c>
      <c r="M56" s="101">
        <v>33.799999999999997</v>
      </c>
    </row>
    <row r="57" spans="1:52" ht="13.5" thickBot="1" x14ac:dyDescent="0.25">
      <c r="A57" s="99" t="s">
        <v>19</v>
      </c>
      <c r="B57" s="100">
        <v>0</v>
      </c>
      <c r="C57" s="100">
        <v>0</v>
      </c>
      <c r="D57" s="97"/>
      <c r="E57" s="100">
        <v>158.4</v>
      </c>
      <c r="F57" s="100">
        <v>0.2</v>
      </c>
      <c r="G57" s="100">
        <v>1</v>
      </c>
      <c r="H57" s="100">
        <v>50.25</v>
      </c>
      <c r="I57" s="100">
        <v>0</v>
      </c>
      <c r="J57" s="100">
        <v>3.6</v>
      </c>
      <c r="K57" s="100">
        <v>0</v>
      </c>
      <c r="L57" s="100">
        <v>49.95</v>
      </c>
      <c r="M57" s="101">
        <v>56.4</v>
      </c>
    </row>
    <row r="58" spans="1:52" ht="13.5" thickBot="1" x14ac:dyDescent="0.25">
      <c r="A58" s="99" t="s">
        <v>20</v>
      </c>
      <c r="B58" s="100">
        <v>0</v>
      </c>
      <c r="C58" s="100">
        <v>0</v>
      </c>
      <c r="D58" s="97"/>
      <c r="E58" s="100">
        <v>161.4</v>
      </c>
      <c r="F58" s="100">
        <v>0.2</v>
      </c>
      <c r="G58" s="100">
        <v>0.6</v>
      </c>
      <c r="H58" s="100">
        <v>54.45</v>
      </c>
      <c r="I58" s="100">
        <v>0</v>
      </c>
      <c r="J58" s="100">
        <v>2.8000000000000003</v>
      </c>
      <c r="K58" s="100">
        <v>0</v>
      </c>
      <c r="L58" s="100">
        <v>67.650000000000006</v>
      </c>
      <c r="M58" s="101">
        <v>37.6</v>
      </c>
    </row>
    <row r="59" spans="1:52" ht="13.5" thickBot="1" x14ac:dyDescent="0.25">
      <c r="A59" s="99" t="s">
        <v>21</v>
      </c>
      <c r="B59" s="100">
        <v>0</v>
      </c>
      <c r="C59" s="100">
        <v>0</v>
      </c>
      <c r="D59" s="97"/>
      <c r="E59" s="100">
        <v>159</v>
      </c>
      <c r="F59" s="100">
        <v>0.2</v>
      </c>
      <c r="G59" s="100">
        <v>0.6</v>
      </c>
      <c r="H59" s="100">
        <v>57</v>
      </c>
      <c r="I59" s="100">
        <v>0</v>
      </c>
      <c r="J59" s="100">
        <v>3.8000000000000003</v>
      </c>
      <c r="K59" s="100">
        <v>0</v>
      </c>
      <c r="L59" s="100">
        <v>64.650000000000006</v>
      </c>
      <c r="M59" s="101">
        <v>34.6</v>
      </c>
    </row>
    <row r="60" spans="1:52" ht="13.5" thickBot="1" x14ac:dyDescent="0.25">
      <c r="A60" s="99" t="s">
        <v>22</v>
      </c>
      <c r="B60" s="100">
        <v>0</v>
      </c>
      <c r="C60" s="100">
        <v>0</v>
      </c>
      <c r="D60" s="97"/>
      <c r="E60" s="100">
        <v>160.80000000000001</v>
      </c>
      <c r="F60" s="100">
        <v>0</v>
      </c>
      <c r="G60" s="100">
        <v>0.6</v>
      </c>
      <c r="H60" s="100">
        <v>61.5</v>
      </c>
      <c r="I60" s="100">
        <v>0</v>
      </c>
      <c r="J60" s="100">
        <v>5</v>
      </c>
      <c r="K60" s="100">
        <v>0</v>
      </c>
      <c r="L60" s="100">
        <v>61.800000000000004</v>
      </c>
      <c r="M60" s="101">
        <v>34.800000000000004</v>
      </c>
    </row>
    <row r="61" spans="1:52" ht="13.5" thickBot="1" x14ac:dyDescent="0.25">
      <c r="A61" s="99" t="s">
        <v>23</v>
      </c>
      <c r="B61" s="100">
        <v>0</v>
      </c>
      <c r="C61" s="100">
        <v>0</v>
      </c>
      <c r="D61" s="97"/>
      <c r="E61" s="100">
        <v>142.20000000000002</v>
      </c>
      <c r="F61" s="100">
        <v>0.2</v>
      </c>
      <c r="G61" s="100">
        <v>0.4</v>
      </c>
      <c r="H61" s="100">
        <v>55.95</v>
      </c>
      <c r="I61" s="100">
        <v>0</v>
      </c>
      <c r="J61" s="100">
        <v>5.6000000000000005</v>
      </c>
      <c r="K61" s="100">
        <v>0</v>
      </c>
      <c r="L61" s="100">
        <v>49.050000000000004</v>
      </c>
      <c r="M61" s="101">
        <v>33.799999999999997</v>
      </c>
    </row>
    <row r="62" spans="1:52" ht="13.5" thickBot="1" x14ac:dyDescent="0.25">
      <c r="A62" s="99" t="s">
        <v>24</v>
      </c>
      <c r="B62" s="100">
        <v>0</v>
      </c>
      <c r="C62" s="100">
        <v>0</v>
      </c>
      <c r="D62" s="97"/>
      <c r="E62" s="100">
        <v>131.1</v>
      </c>
      <c r="F62" s="100">
        <v>0.6</v>
      </c>
      <c r="G62" s="100">
        <v>0</v>
      </c>
      <c r="H62" s="100">
        <v>49.2</v>
      </c>
      <c r="I62" s="100">
        <v>0</v>
      </c>
      <c r="J62" s="100">
        <v>6</v>
      </c>
      <c r="K62" s="100">
        <v>0</v>
      </c>
      <c r="L62" s="100">
        <v>46.050000000000004</v>
      </c>
      <c r="M62" s="101">
        <v>32.6</v>
      </c>
    </row>
    <row r="63" spans="1:52" ht="13.5" thickBot="1" x14ac:dyDescent="0.25">
      <c r="A63" s="99" t="s">
        <v>25</v>
      </c>
      <c r="B63" s="100">
        <v>0</v>
      </c>
      <c r="C63" s="100">
        <v>0</v>
      </c>
      <c r="D63" s="97"/>
      <c r="E63" s="100">
        <v>130.5</v>
      </c>
      <c r="F63" s="100">
        <v>0.6</v>
      </c>
      <c r="G63" s="100">
        <v>0.2</v>
      </c>
      <c r="H63" s="100">
        <v>46.800000000000004</v>
      </c>
      <c r="I63" s="100">
        <v>0</v>
      </c>
      <c r="J63" s="100">
        <v>6.2</v>
      </c>
      <c r="K63" s="100">
        <v>0</v>
      </c>
      <c r="L63" s="100">
        <v>46.65</v>
      </c>
      <c r="M63" s="101">
        <v>32.799999999999997</v>
      </c>
    </row>
    <row r="64" spans="1:52" ht="13.5" thickBot="1" x14ac:dyDescent="0.25">
      <c r="A64" s="102" t="s">
        <v>26</v>
      </c>
      <c r="B64" s="103">
        <v>0</v>
      </c>
      <c r="C64" s="103">
        <v>0</v>
      </c>
      <c r="D64" s="97"/>
      <c r="E64" s="103">
        <v>135.9</v>
      </c>
      <c r="F64" s="103">
        <v>0.4</v>
      </c>
      <c r="G64" s="103">
        <v>0</v>
      </c>
      <c r="H64" s="103">
        <v>50.85</v>
      </c>
      <c r="I64" s="103">
        <v>0</v>
      </c>
      <c r="J64" s="103">
        <v>6.4</v>
      </c>
      <c r="K64" s="103">
        <v>0</v>
      </c>
      <c r="L64" s="103">
        <v>48.45</v>
      </c>
      <c r="M64" s="104">
        <v>32.6</v>
      </c>
    </row>
    <row r="65" spans="1:13" x14ac:dyDescent="0.2">
      <c r="A65" s="87" t="s">
        <v>2</v>
      </c>
      <c r="B65" s="91">
        <v>0.01</v>
      </c>
      <c r="C65" s="91">
        <v>0</v>
      </c>
      <c r="D65" s="91">
        <v>0</v>
      </c>
      <c r="E65" s="91">
        <v>3618.9</v>
      </c>
      <c r="F65" s="91">
        <v>7.2000000000000011</v>
      </c>
      <c r="G65" s="91">
        <v>10.799999999999997</v>
      </c>
      <c r="H65" s="91">
        <v>1339.8</v>
      </c>
      <c r="I65" s="91">
        <v>0</v>
      </c>
      <c r="J65" s="91">
        <v>121.79999999999998</v>
      </c>
      <c r="K65" s="91">
        <v>0</v>
      </c>
      <c r="L65" s="91">
        <v>1252.8</v>
      </c>
      <c r="M65" s="91">
        <v>947.4</v>
      </c>
    </row>
    <row r="70" spans="1:13" ht="18" x14ac:dyDescent="0.25">
      <c r="A70" s="135" t="s">
        <v>99</v>
      </c>
      <c r="B70" s="135"/>
      <c r="C70" s="135"/>
      <c r="D70" s="135"/>
      <c r="E70" s="135"/>
      <c r="F70" s="135"/>
      <c r="G70" s="135"/>
      <c r="H70" s="135"/>
      <c r="I70" s="135"/>
      <c r="J70" s="105"/>
      <c r="K70" s="105"/>
    </row>
    <row r="71" spans="1:13" ht="18.75" thickBot="1" x14ac:dyDescent="0.3">
      <c r="A71" s="136" t="s">
        <v>53</v>
      </c>
      <c r="B71" s="136"/>
      <c r="C71" s="136"/>
      <c r="D71" s="106"/>
      <c r="E71" s="106"/>
      <c r="F71" s="106"/>
      <c r="G71" s="106"/>
      <c r="H71" s="106"/>
      <c r="I71" s="106"/>
      <c r="J71" s="105"/>
      <c r="K71" s="105"/>
    </row>
    <row r="72" spans="1:13" ht="13.5" thickBot="1" x14ac:dyDescent="0.25">
      <c r="A72" s="137" t="s">
        <v>54</v>
      </c>
      <c r="B72" s="138"/>
      <c r="C72" s="107" t="s">
        <v>55</v>
      </c>
      <c r="D72" s="107" t="s">
        <v>56</v>
      </c>
      <c r="E72" s="107" t="s">
        <v>57</v>
      </c>
      <c r="F72" s="108"/>
      <c r="G72" s="108"/>
      <c r="H72" s="108"/>
      <c r="I72" s="108"/>
      <c r="J72" s="81"/>
      <c r="K72" s="81"/>
    </row>
    <row r="73" spans="1:13" ht="38.25" x14ac:dyDescent="0.2">
      <c r="A73" s="109" t="s">
        <v>58</v>
      </c>
      <c r="B73" s="110" t="s">
        <v>59</v>
      </c>
      <c r="C73" s="111">
        <v>10000</v>
      </c>
      <c r="D73" s="111">
        <v>10000</v>
      </c>
      <c r="E73" s="111">
        <v>10000</v>
      </c>
      <c r="F73" s="112"/>
      <c r="G73" s="112"/>
      <c r="H73" s="112"/>
      <c r="I73" s="112"/>
      <c r="J73" s="81"/>
      <c r="K73" s="81"/>
    </row>
    <row r="74" spans="1:13" ht="38.25" x14ac:dyDescent="0.2">
      <c r="A74" s="113" t="s">
        <v>60</v>
      </c>
      <c r="B74" s="114" t="s">
        <v>61</v>
      </c>
      <c r="C74" s="115">
        <v>18.75</v>
      </c>
      <c r="D74" s="115">
        <v>18.75</v>
      </c>
      <c r="E74" s="115">
        <v>18.75</v>
      </c>
      <c r="F74" s="112"/>
      <c r="G74" s="112"/>
      <c r="H74" s="112"/>
      <c r="I74" s="112"/>
      <c r="J74" s="81"/>
      <c r="K74" s="81"/>
    </row>
    <row r="75" spans="1:13" x14ac:dyDescent="0.2">
      <c r="A75" s="139" t="s">
        <v>62</v>
      </c>
      <c r="B75" s="114" t="s">
        <v>63</v>
      </c>
      <c r="C75" s="115">
        <v>65.83</v>
      </c>
      <c r="D75" s="115">
        <v>65.83</v>
      </c>
      <c r="E75" s="115">
        <v>65.83</v>
      </c>
      <c r="F75" s="112"/>
      <c r="G75" s="112"/>
      <c r="H75" s="112"/>
      <c r="I75" s="112"/>
      <c r="J75" s="81"/>
      <c r="K75" s="81"/>
    </row>
    <row r="76" spans="1:13" x14ac:dyDescent="0.2">
      <c r="A76" s="133"/>
      <c r="B76" s="114" t="s">
        <v>64</v>
      </c>
      <c r="C76" s="115">
        <v>74.599999999999994</v>
      </c>
      <c r="D76" s="115">
        <v>74.599999999999994</v>
      </c>
      <c r="E76" s="115">
        <v>74.599999999999994</v>
      </c>
      <c r="F76" s="108"/>
      <c r="G76" s="108"/>
      <c r="H76" s="108"/>
      <c r="I76" s="108"/>
      <c r="J76" s="81"/>
      <c r="K76" s="81"/>
    </row>
    <row r="77" spans="1:13" x14ac:dyDescent="0.2">
      <c r="A77" s="140"/>
      <c r="B77" s="114" t="s">
        <v>65</v>
      </c>
      <c r="C77" s="115">
        <v>59.75</v>
      </c>
      <c r="D77" s="115">
        <v>59.75</v>
      </c>
      <c r="E77" s="115">
        <v>59.75</v>
      </c>
      <c r="F77" s="108"/>
      <c r="G77" s="108"/>
      <c r="H77" s="108"/>
      <c r="I77" s="108"/>
      <c r="J77" s="81"/>
      <c r="K77" s="81"/>
    </row>
    <row r="78" spans="1:13" ht="38.25" x14ac:dyDescent="0.2">
      <c r="A78" s="113" t="s">
        <v>66</v>
      </c>
      <c r="B78" s="114" t="s">
        <v>67</v>
      </c>
      <c r="C78" s="115">
        <v>0.62</v>
      </c>
      <c r="D78" s="115">
        <v>0.62</v>
      </c>
      <c r="E78" s="115">
        <v>0.62</v>
      </c>
      <c r="F78" s="108"/>
      <c r="G78" s="108"/>
      <c r="H78" s="108"/>
      <c r="I78" s="108"/>
      <c r="J78" s="81"/>
      <c r="K78" s="81"/>
    </row>
    <row r="79" spans="1:13" x14ac:dyDescent="0.2">
      <c r="A79" s="139" t="s">
        <v>68</v>
      </c>
      <c r="B79" s="114" t="s">
        <v>69</v>
      </c>
      <c r="C79" s="115">
        <v>16.07</v>
      </c>
      <c r="D79" s="115">
        <v>16.07</v>
      </c>
      <c r="E79" s="115">
        <v>16.07</v>
      </c>
      <c r="F79" s="108"/>
      <c r="G79" s="108"/>
      <c r="H79" s="108"/>
      <c r="I79" s="108"/>
      <c r="J79" s="81"/>
      <c r="K79" s="81"/>
    </row>
    <row r="80" spans="1:13" x14ac:dyDescent="0.2">
      <c r="A80" s="133"/>
      <c r="B80" s="114" t="s">
        <v>70</v>
      </c>
      <c r="C80" s="115">
        <v>9.84</v>
      </c>
      <c r="D80" s="115">
        <v>9.84</v>
      </c>
      <c r="E80" s="115">
        <v>9.84</v>
      </c>
      <c r="F80" s="108"/>
      <c r="G80" s="108"/>
      <c r="H80" s="108"/>
      <c r="I80" s="108"/>
      <c r="J80" s="81"/>
      <c r="K80" s="81"/>
    </row>
    <row r="81" spans="1:11" x14ac:dyDescent="0.2">
      <c r="A81" s="140"/>
      <c r="B81" s="114" t="s">
        <v>71</v>
      </c>
      <c r="C81" s="115">
        <v>5.99</v>
      </c>
      <c r="D81" s="115">
        <v>5.99</v>
      </c>
      <c r="E81" s="115">
        <v>5.99</v>
      </c>
      <c r="F81" s="108"/>
      <c r="G81" s="108"/>
      <c r="H81" s="108"/>
      <c r="I81" s="108"/>
      <c r="J81" s="81"/>
      <c r="K81" s="81"/>
    </row>
    <row r="82" spans="1:11" x14ac:dyDescent="0.2">
      <c r="A82" s="139" t="s">
        <v>72</v>
      </c>
      <c r="B82" s="114" t="s">
        <v>73</v>
      </c>
      <c r="C82" s="117">
        <f>D10</f>
        <v>0</v>
      </c>
      <c r="D82" s="117">
        <f>D15</f>
        <v>0</v>
      </c>
      <c r="E82" s="117">
        <f>D24</f>
        <v>0</v>
      </c>
      <c r="F82" s="108"/>
      <c r="G82" s="108"/>
      <c r="H82" s="108"/>
      <c r="I82" s="108"/>
      <c r="J82" s="81"/>
      <c r="K82" s="81"/>
    </row>
    <row r="83" spans="1:11" x14ac:dyDescent="0.2">
      <c r="A83" s="133"/>
      <c r="B83" s="114" t="s">
        <v>74</v>
      </c>
      <c r="C83" s="117">
        <f>D44</f>
        <v>0</v>
      </c>
      <c r="D83" s="117">
        <f>D49</f>
        <v>0</v>
      </c>
      <c r="E83" s="117">
        <f>D58</f>
        <v>0</v>
      </c>
      <c r="F83" s="108"/>
      <c r="G83" s="108"/>
      <c r="H83" s="108"/>
      <c r="I83" s="108"/>
      <c r="J83" s="81"/>
      <c r="K83" s="81"/>
    </row>
    <row r="84" spans="1:11" x14ac:dyDescent="0.2">
      <c r="A84" s="133"/>
      <c r="B84" s="114" t="s">
        <v>75</v>
      </c>
      <c r="C84" s="116">
        <f>SQRT(C82^2+C83^2)</f>
        <v>0</v>
      </c>
      <c r="D84" s="116">
        <f>SQRT(D82^2+D83^2)</f>
        <v>0</v>
      </c>
      <c r="E84" s="116">
        <f>SQRT(E82^2+E83^2)</f>
        <v>0</v>
      </c>
      <c r="F84" s="108"/>
      <c r="G84" s="108"/>
      <c r="H84" s="108"/>
      <c r="I84" s="108"/>
      <c r="J84" s="81"/>
      <c r="K84" s="81"/>
    </row>
    <row r="85" spans="1:11" x14ac:dyDescent="0.2">
      <c r="A85" s="133"/>
      <c r="B85" s="114" t="s">
        <v>76</v>
      </c>
      <c r="C85" s="117" t="e">
        <f>E10+#REF!+#REF!</f>
        <v>#REF!</v>
      </c>
      <c r="D85" s="117" t="e">
        <f>E15+#REF!+#REF!</f>
        <v>#REF!</v>
      </c>
      <c r="E85" s="117" t="e">
        <f>E24+#REF!+#REF!</f>
        <v>#REF!</v>
      </c>
      <c r="F85" s="108"/>
      <c r="G85" s="108"/>
      <c r="H85" s="108"/>
      <c r="I85" s="108" t="s">
        <v>77</v>
      </c>
      <c r="J85" s="81"/>
      <c r="K85" s="118" t="s">
        <v>78</v>
      </c>
    </row>
    <row r="86" spans="1:11" x14ac:dyDescent="0.2">
      <c r="A86" s="133"/>
      <c r="B86" s="114" t="s">
        <v>79</v>
      </c>
      <c r="C86" s="117" t="e">
        <f>E44+#REF!+#REF!</f>
        <v>#REF!</v>
      </c>
      <c r="D86" s="117" t="e">
        <f>E49+#REF!+#REF!</f>
        <v>#REF!</v>
      </c>
      <c r="E86" s="117" t="e">
        <f>E58+#REF!+#REF!</f>
        <v>#REF!</v>
      </c>
      <c r="F86" s="108"/>
      <c r="G86" s="108"/>
      <c r="H86" s="108"/>
      <c r="I86" s="108"/>
      <c r="J86" s="81"/>
      <c r="K86" s="81"/>
    </row>
    <row r="87" spans="1:11" x14ac:dyDescent="0.2">
      <c r="A87" s="133"/>
      <c r="B87" s="114" t="s">
        <v>80</v>
      </c>
      <c r="C87" s="116" t="e">
        <f>SQRT(C85^2+C86^2)</f>
        <v>#REF!</v>
      </c>
      <c r="D87" s="116" t="e">
        <f>SQRT(D85^2+D86^2)</f>
        <v>#REF!</v>
      </c>
      <c r="E87" s="116" t="e">
        <f>SQRT(E85^2+E86^2)</f>
        <v>#REF!</v>
      </c>
      <c r="F87" s="108"/>
      <c r="G87" s="108"/>
      <c r="H87" s="108"/>
      <c r="I87" s="81"/>
      <c r="J87" s="81" t="s">
        <v>81</v>
      </c>
      <c r="K87" s="81" t="s">
        <v>82</v>
      </c>
    </row>
    <row r="88" spans="1:11" x14ac:dyDescent="0.2">
      <c r="A88" s="140"/>
      <c r="B88" s="114" t="s">
        <v>83</v>
      </c>
      <c r="C88" s="116" t="e">
        <f>SQRT((C82+C85)^2+(C83+C86)^2)</f>
        <v>#REF!</v>
      </c>
      <c r="D88" s="116" t="e">
        <f>SQRT((D82+D85)^2+(D83+D86)^2)</f>
        <v>#REF!</v>
      </c>
      <c r="E88" s="116" t="e">
        <f>SQRT((E82+E85)^2+(E83+E86)^2)</f>
        <v>#REF!</v>
      </c>
      <c r="F88" s="108"/>
      <c r="G88" s="108"/>
      <c r="H88" s="108"/>
      <c r="I88" s="81">
        <v>4</v>
      </c>
      <c r="J88" s="119" t="e">
        <f>(C85+C82)/1000</f>
        <v>#REF!</v>
      </c>
      <c r="K88" s="119" t="e">
        <f>(C86+C83)/1000</f>
        <v>#REF!</v>
      </c>
    </row>
    <row r="89" spans="1:11" x14ac:dyDescent="0.2">
      <c r="A89" s="130" t="s">
        <v>84</v>
      </c>
      <c r="B89" s="114" t="s">
        <v>85</v>
      </c>
      <c r="C89" s="116">
        <f>C84/C73</f>
        <v>0</v>
      </c>
      <c r="D89" s="116">
        <f>D84/D73</f>
        <v>0</v>
      </c>
      <c r="E89" s="116">
        <f>E84/E73</f>
        <v>0</v>
      </c>
      <c r="F89" s="108"/>
      <c r="G89" s="108"/>
      <c r="H89" s="108"/>
      <c r="I89" s="81">
        <v>9</v>
      </c>
      <c r="J89" s="119" t="e">
        <f>(D85+D82)/1000</f>
        <v>#REF!</v>
      </c>
      <c r="K89" s="119" t="e">
        <f>(D86+D83)/1000</f>
        <v>#REF!</v>
      </c>
    </row>
    <row r="90" spans="1:11" x14ac:dyDescent="0.2">
      <c r="A90" s="130"/>
      <c r="B90" s="114" t="s">
        <v>86</v>
      </c>
      <c r="C90" s="116" t="e">
        <f>C87/C73</f>
        <v>#REF!</v>
      </c>
      <c r="D90" s="116" t="e">
        <f>D87/D73</f>
        <v>#REF!</v>
      </c>
      <c r="E90" s="116" t="e">
        <f>E87/E73</f>
        <v>#REF!</v>
      </c>
      <c r="F90" s="108"/>
      <c r="G90" s="108"/>
      <c r="H90" s="108"/>
      <c r="I90" s="81">
        <v>18</v>
      </c>
      <c r="J90" s="119" t="e">
        <f>(E85+E82)/1000</f>
        <v>#REF!</v>
      </c>
      <c r="K90" s="119" t="e">
        <f>(E86+E83)/1000</f>
        <v>#REF!</v>
      </c>
    </row>
    <row r="91" spans="1:11" ht="13.5" thickBot="1" x14ac:dyDescent="0.25">
      <c r="A91" s="131"/>
      <c r="B91" s="120" t="s">
        <v>87</v>
      </c>
      <c r="C91" s="121" t="e">
        <f>C88/C73</f>
        <v>#REF!</v>
      </c>
      <c r="D91" s="121" t="e">
        <f>D88/D73</f>
        <v>#REF!</v>
      </c>
      <c r="E91" s="121" t="e">
        <f>E88/E73</f>
        <v>#REF!</v>
      </c>
      <c r="F91" s="122"/>
      <c r="G91" s="122"/>
      <c r="H91" s="108"/>
      <c r="I91" s="108"/>
      <c r="J91" s="81"/>
      <c r="K91" s="81"/>
    </row>
    <row r="92" spans="1:11" ht="38.25" x14ac:dyDescent="0.2">
      <c r="A92" s="123" t="s">
        <v>88</v>
      </c>
      <c r="B92" s="124" t="s">
        <v>89</v>
      </c>
      <c r="C92" s="125" t="e">
        <f>C74+C97*C91^2+C98*C90^2+C99*C89^2</f>
        <v>#REF!</v>
      </c>
      <c r="D92" s="125" t="e">
        <f>D74+D97*D91^2+D98*D90^2+D99*D89^2</f>
        <v>#REF!</v>
      </c>
      <c r="E92" s="125" t="e">
        <f>E74+E97*E91^2+E98*E90^2+E99*E89^2</f>
        <v>#REF!</v>
      </c>
      <c r="F92" s="126"/>
      <c r="G92" s="126"/>
      <c r="H92" s="108"/>
      <c r="I92" s="108"/>
      <c r="J92" s="81"/>
      <c r="K92" s="81"/>
    </row>
    <row r="93" spans="1:11" ht="51.75" thickBot="1" x14ac:dyDescent="0.25">
      <c r="A93" s="127" t="s">
        <v>90</v>
      </c>
      <c r="B93" s="120" t="s">
        <v>91</v>
      </c>
      <c r="C93" s="128" t="e">
        <f>(C94*C91^2+C95*C90^2+C96*C89^2+C78)/100*C73</f>
        <v>#REF!</v>
      </c>
      <c r="D93" s="128" t="e">
        <f>(D94*D91^2+D95*D90^2+D96*D89^2+D78)/100*D73</f>
        <v>#REF!</v>
      </c>
      <c r="E93" s="128" t="e">
        <f>(E94*E91^2+E95*E90^2+E96*E89^2+E78)/100*E73</f>
        <v>#REF!</v>
      </c>
      <c r="F93" s="126"/>
      <c r="G93" s="126"/>
      <c r="H93" s="108"/>
      <c r="I93" s="108"/>
      <c r="J93" s="81"/>
      <c r="K93" s="81"/>
    </row>
    <row r="94" spans="1:11" x14ac:dyDescent="0.2">
      <c r="A94" s="132" t="s">
        <v>68</v>
      </c>
      <c r="B94" s="110" t="s">
        <v>92</v>
      </c>
      <c r="C94" s="111">
        <f>(C79+C80-C81)/2</f>
        <v>9.9600000000000009</v>
      </c>
      <c r="D94" s="111">
        <f>(D79+D80-D81)/2</f>
        <v>9.9600000000000009</v>
      </c>
      <c r="E94" s="111">
        <f>(E79+E80-E81)/2</f>
        <v>9.9600000000000009</v>
      </c>
      <c r="F94" s="126"/>
      <c r="G94" s="126"/>
      <c r="H94" s="108"/>
      <c r="I94" s="108"/>
      <c r="J94" s="81"/>
      <c r="K94" s="81"/>
    </row>
    <row r="95" spans="1:11" x14ac:dyDescent="0.2">
      <c r="A95" s="133"/>
      <c r="B95" s="114" t="s">
        <v>93</v>
      </c>
      <c r="C95" s="115">
        <f>(C80+C81-C79)/2</f>
        <v>-0.12000000000000011</v>
      </c>
      <c r="D95" s="115">
        <f>(D80+D81-D79)/2</f>
        <v>-0.12000000000000011</v>
      </c>
      <c r="E95" s="115">
        <f>(E80+E81-E79)/2</f>
        <v>-0.12000000000000011</v>
      </c>
      <c r="F95" s="108"/>
      <c r="G95" s="108"/>
      <c r="H95" s="108"/>
      <c r="I95" s="108"/>
      <c r="J95" s="81"/>
      <c r="K95" s="81"/>
    </row>
    <row r="96" spans="1:11" ht="13.5" thickBot="1" x14ac:dyDescent="0.25">
      <c r="A96" s="134"/>
      <c r="B96" s="120" t="s">
        <v>94</v>
      </c>
      <c r="C96" s="129">
        <f>(C79+C81-C80)/2</f>
        <v>6.1100000000000012</v>
      </c>
      <c r="D96" s="129">
        <f>(D79+D81-D80)/2</f>
        <v>6.1100000000000012</v>
      </c>
      <c r="E96" s="129">
        <f>(E79+E81-E80)/2</f>
        <v>6.1100000000000012</v>
      </c>
      <c r="F96" s="108"/>
      <c r="G96" s="108"/>
      <c r="H96" s="108"/>
      <c r="I96" s="108"/>
      <c r="J96" s="81"/>
      <c r="K96" s="81"/>
    </row>
    <row r="97" spans="1:11" x14ac:dyDescent="0.2">
      <c r="A97" s="132" t="s">
        <v>95</v>
      </c>
      <c r="B97" s="110" t="s">
        <v>96</v>
      </c>
      <c r="C97" s="111">
        <f>(C75+C76-C77)/2</f>
        <v>40.340000000000003</v>
      </c>
      <c r="D97" s="111">
        <f>(D75+D76-D77)/2</f>
        <v>40.340000000000003</v>
      </c>
      <c r="E97" s="111">
        <f>(E75+E76-E77)/2</f>
        <v>40.340000000000003</v>
      </c>
      <c r="F97" s="108"/>
      <c r="G97" s="108"/>
      <c r="H97" s="108"/>
      <c r="I97" s="108"/>
      <c r="J97" s="81"/>
      <c r="K97" s="81"/>
    </row>
    <row r="98" spans="1:11" x14ac:dyDescent="0.2">
      <c r="A98" s="133"/>
      <c r="B98" s="114" t="s">
        <v>97</v>
      </c>
      <c r="C98" s="115">
        <f>(C76+C77-C75)/2</f>
        <v>34.26</v>
      </c>
      <c r="D98" s="115">
        <f>(D76+D77-D75)/2</f>
        <v>34.26</v>
      </c>
      <c r="E98" s="115">
        <f>(E76+E77-E75)/2</f>
        <v>34.26</v>
      </c>
      <c r="F98" s="108"/>
      <c r="G98" s="108"/>
      <c r="H98" s="108"/>
      <c r="I98" s="108"/>
      <c r="J98" s="81"/>
      <c r="K98" s="81"/>
    </row>
    <row r="99" spans="1:11" ht="13.5" thickBot="1" x14ac:dyDescent="0.25">
      <c r="A99" s="134"/>
      <c r="B99" s="120" t="s">
        <v>98</v>
      </c>
      <c r="C99" s="129">
        <f>(C75+C77-C76)/2</f>
        <v>25.490000000000002</v>
      </c>
      <c r="D99" s="129">
        <f>(D75+D77-D76)/2</f>
        <v>25.490000000000002</v>
      </c>
      <c r="E99" s="129">
        <f>(E75+E77-E76)/2</f>
        <v>25.490000000000002</v>
      </c>
      <c r="F99" s="108"/>
      <c r="G99" s="108"/>
      <c r="H99" s="108"/>
      <c r="I99" s="108"/>
      <c r="J99" s="81"/>
      <c r="K99" s="81"/>
    </row>
  </sheetData>
  <mergeCells count="9">
    <mergeCell ref="A89:A91"/>
    <mergeCell ref="A94:A96"/>
    <mergeCell ref="A97:A99"/>
    <mergeCell ref="A70:I70"/>
    <mergeCell ref="A71:C71"/>
    <mergeCell ref="A72:B72"/>
    <mergeCell ref="A75:A77"/>
    <mergeCell ref="A79:A81"/>
    <mergeCell ref="A82:A88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2022-01-17T13:59:31Z</dcterms:modified>
</cp:coreProperties>
</file>